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dixon\Documents\"/>
    </mc:Choice>
  </mc:AlternateContent>
  <xr:revisionPtr revIDLastSave="0" documentId="8_{5C7D419B-F3F3-462C-9886-E6BAA7F415F9}" xr6:coauthVersionLast="47" xr6:coauthVersionMax="47" xr10:uidLastSave="{00000000-0000-0000-0000-000000000000}"/>
  <bookViews>
    <workbookView xWindow="-2325" yWindow="-16200" windowWidth="20730" windowHeight="11760" xr2:uid="{B2F2BB01-92AB-4057-8A71-8C11DE75E3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1" l="1"/>
  <c r="T8" i="1"/>
  <c r="T7" i="1"/>
  <c r="T6" i="1"/>
  <c r="T5" i="1"/>
  <c r="M9" i="1"/>
  <c r="M8" i="1"/>
  <c r="M7" i="1"/>
  <c r="M6" i="1"/>
  <c r="M5" i="1"/>
  <c r="F8" i="1"/>
  <c r="F7" i="1"/>
  <c r="F6" i="1"/>
  <c r="F5" i="1"/>
  <c r="F9" i="1" s="1"/>
  <c r="L6" i="1"/>
  <c r="K6" i="1"/>
  <c r="J6" i="1"/>
  <c r="I6" i="1"/>
  <c r="L5" i="1"/>
  <c r="K5" i="1"/>
  <c r="J5" i="1"/>
  <c r="I5" i="1"/>
  <c r="S6" i="1"/>
  <c r="R6" i="1"/>
  <c r="Q6" i="1"/>
  <c r="P6" i="1"/>
  <c r="S5" i="1"/>
  <c r="R5" i="1"/>
  <c r="Q5" i="1"/>
  <c r="P5" i="1"/>
  <c r="E9" i="1"/>
  <c r="D9" i="1"/>
  <c r="C9" i="1"/>
  <c r="B9" i="1"/>
  <c r="L13" i="1" l="1"/>
  <c r="L14" i="1"/>
  <c r="J13" i="1"/>
  <c r="J14" i="1"/>
  <c r="J17" i="1" s="1"/>
  <c r="K14" i="1"/>
  <c r="K17" i="1" s="1"/>
  <c r="I13" i="1"/>
  <c r="M13" i="1" s="1"/>
  <c r="K13" i="1"/>
  <c r="I14" i="1"/>
  <c r="L17" i="1"/>
  <c r="I17" i="1"/>
  <c r="K9" i="1"/>
  <c r="P9" i="1"/>
  <c r="Q9" i="1"/>
  <c r="R9" i="1"/>
  <c r="I9" i="1"/>
  <c r="S9" i="1"/>
  <c r="J9" i="1"/>
  <c r="L9" i="1"/>
  <c r="M14" i="1" l="1"/>
  <c r="M17" i="1"/>
</calcChain>
</file>

<file path=xl/sharedStrings.xml><?xml version="1.0" encoding="utf-8"?>
<sst xmlns="http://schemas.openxmlformats.org/spreadsheetml/2006/main" count="25" uniqueCount="10">
  <si>
    <t>Base Grant</t>
  </si>
  <si>
    <t>Small Grant</t>
  </si>
  <si>
    <t>One-time Insurance</t>
  </si>
  <si>
    <t>One-time Transition</t>
  </si>
  <si>
    <t>External</t>
  </si>
  <si>
    <t>FY 2025-26 With Cut Package</t>
  </si>
  <si>
    <t>FY 2025-26 No Cut Package</t>
  </si>
  <si>
    <t>FY 2024-25 Adopted</t>
  </si>
  <si>
    <t>Adapt to Impact</t>
  </si>
  <si>
    <t>FY 2025-26 Cut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</si>
</sst>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99BD-4090-41A2-9FC6-60E7FC88CDC0}">
  <dimension ref="A4:T19"/>
  <sheetViews>
    <sheetView tabSelected="1" zoomScale="80" zoomScaleNormal="80" workbookViewId="0">
      <selection activeCell="I2" sqref="I2"/>
    </sheetView>
  </sheetViews>
  <sheetFormatPr defaultRowHeight="15" x14ac:dyDescent="0.25"/>
  <cols>
    <col min="1" max="1" width="18.7109375" bestFit="1" customWidth="1"/>
    <col min="6" max="6" width="9.85546875" bestFit="1" customWidth="1"/>
    <col min="8" max="8" width="18.85546875" bestFit="1" customWidth="1"/>
    <col min="13" max="13" width="9.85546875" bestFit="1" customWidth="1"/>
    <col min="15" max="15" width="18.85546875" bestFit="1" customWidth="1"/>
    <col min="16" max="19" width="9.140625" customWidth="1"/>
    <col min="20" max="20" width="9.85546875" bestFit="1" customWidth="1"/>
  </cols>
  <sheetData>
    <row r="4" spans="1:20" ht="15.75" x14ac:dyDescent="0.25">
      <c r="A4" s="6" t="s">
        <v>7</v>
      </c>
      <c r="B4" s="6"/>
      <c r="C4" s="6"/>
      <c r="D4" s="6"/>
      <c r="E4" s="6"/>
      <c r="F4" s="5"/>
      <c r="H4" s="6" t="s">
        <v>6</v>
      </c>
      <c r="I4" s="6"/>
      <c r="J4" s="6"/>
      <c r="K4" s="6"/>
      <c r="L4" s="6"/>
      <c r="O4" s="6" t="s">
        <v>5</v>
      </c>
      <c r="P4" s="6"/>
      <c r="Q4" s="6"/>
      <c r="R4" s="6"/>
      <c r="S4" s="6"/>
    </row>
    <row r="5" spans="1:20" x14ac:dyDescent="0.25">
      <c r="A5" s="2" t="s">
        <v>0</v>
      </c>
      <c r="B5" s="3">
        <v>376193</v>
      </c>
      <c r="C5" s="3">
        <v>379066</v>
      </c>
      <c r="D5" s="3">
        <v>395402</v>
      </c>
      <c r="E5" s="3">
        <v>388338</v>
      </c>
      <c r="F5" s="4">
        <f>SUM(B5:E5)</f>
        <v>1538999</v>
      </c>
      <c r="H5" s="2" t="s">
        <v>0</v>
      </c>
      <c r="I5" s="3">
        <f>387103</f>
        <v>387103</v>
      </c>
      <c r="J5" s="3">
        <f>390059</f>
        <v>390059</v>
      </c>
      <c r="K5" s="3">
        <f>406869</f>
        <v>406869</v>
      </c>
      <c r="L5" s="3">
        <f>399600</f>
        <v>399600</v>
      </c>
      <c r="M5" s="4">
        <f>SUM(I5:L5)</f>
        <v>1583631</v>
      </c>
      <c r="O5" s="2" t="s">
        <v>0</v>
      </c>
      <c r="P5" s="3">
        <f>387103-30009</f>
        <v>357094</v>
      </c>
      <c r="Q5" s="3">
        <f>390059-30236</f>
        <v>359823</v>
      </c>
      <c r="R5" s="3">
        <f>406869-31539</f>
        <v>375330</v>
      </c>
      <c r="S5" s="3">
        <f>399600-30976</f>
        <v>368624</v>
      </c>
      <c r="T5" s="4">
        <f>SUM(P5:S5)</f>
        <v>1460871</v>
      </c>
    </row>
    <row r="6" spans="1:20" x14ac:dyDescent="0.25">
      <c r="A6" s="2" t="s">
        <v>1</v>
      </c>
      <c r="B6" s="3">
        <v>41799</v>
      </c>
      <c r="C6" s="3">
        <v>42118</v>
      </c>
      <c r="D6" s="3">
        <v>43934</v>
      </c>
      <c r="E6" s="3">
        <v>43149</v>
      </c>
      <c r="F6" s="4">
        <f>SUM(B6:E6)</f>
        <v>171000</v>
      </c>
      <c r="H6" s="2" t="s">
        <v>1</v>
      </c>
      <c r="I6" s="3">
        <f>43011</f>
        <v>43011</v>
      </c>
      <c r="J6" s="3">
        <f>43339</f>
        <v>43339</v>
      </c>
      <c r="K6" s="3">
        <f>45208</f>
        <v>45208</v>
      </c>
      <c r="L6" s="3">
        <f>44400</f>
        <v>44400</v>
      </c>
      <c r="M6" s="4">
        <f>SUM(I6:L6)</f>
        <v>175958</v>
      </c>
      <c r="O6" s="2" t="s">
        <v>1</v>
      </c>
      <c r="P6" s="3">
        <f>43011-43011</f>
        <v>0</v>
      </c>
      <c r="Q6" s="3">
        <f>43339-43339</f>
        <v>0</v>
      </c>
      <c r="R6" s="3">
        <f>45208-45208</f>
        <v>0</v>
      </c>
      <c r="S6" s="3">
        <f>44400-44400</f>
        <v>0</v>
      </c>
      <c r="T6" s="3">
        <f>SUM(P6:S6)</f>
        <v>0</v>
      </c>
    </row>
    <row r="7" spans="1:20" x14ac:dyDescent="0.25">
      <c r="A7" s="2" t="s">
        <v>2</v>
      </c>
      <c r="B7" s="3">
        <v>36666</v>
      </c>
      <c r="C7" s="3">
        <v>36946</v>
      </c>
      <c r="D7" s="3">
        <v>38538</v>
      </c>
      <c r="E7" s="3">
        <v>37850</v>
      </c>
      <c r="F7" s="4">
        <f>SUM(B7:E7)</f>
        <v>150000</v>
      </c>
      <c r="H7" s="2" t="s">
        <v>2</v>
      </c>
      <c r="I7" s="3">
        <v>0</v>
      </c>
      <c r="J7" s="3">
        <v>0</v>
      </c>
      <c r="K7" s="3">
        <v>0</v>
      </c>
      <c r="L7" s="3">
        <v>0</v>
      </c>
      <c r="M7" s="4">
        <f>SUM(I7:L7)</f>
        <v>0</v>
      </c>
      <c r="O7" s="2" t="s">
        <v>2</v>
      </c>
      <c r="P7" s="3">
        <v>0</v>
      </c>
      <c r="Q7" s="3">
        <v>0</v>
      </c>
      <c r="R7" s="3">
        <v>0</v>
      </c>
      <c r="S7" s="3">
        <v>0</v>
      </c>
      <c r="T7" s="3">
        <f>SUM(P7:S7)</f>
        <v>0</v>
      </c>
    </row>
    <row r="8" spans="1:20" x14ac:dyDescent="0.25">
      <c r="A8" s="2" t="s">
        <v>3</v>
      </c>
      <c r="B8" s="3">
        <v>24445</v>
      </c>
      <c r="C8" s="3">
        <v>24630</v>
      </c>
      <c r="D8" s="3">
        <v>25692</v>
      </c>
      <c r="E8" s="3">
        <v>25233</v>
      </c>
      <c r="F8" s="4">
        <f>SUM(B8:E8)</f>
        <v>100000</v>
      </c>
      <c r="H8" s="2" t="s">
        <v>3</v>
      </c>
      <c r="I8" s="3">
        <v>0</v>
      </c>
      <c r="J8" s="3">
        <v>0</v>
      </c>
      <c r="K8" s="3">
        <v>0</v>
      </c>
      <c r="L8" s="3">
        <v>0</v>
      </c>
      <c r="M8" s="4">
        <f>SUM(I8:L8)</f>
        <v>0</v>
      </c>
      <c r="O8" s="2" t="s">
        <v>3</v>
      </c>
      <c r="P8" s="3">
        <v>0</v>
      </c>
      <c r="Q8" s="3">
        <v>0</v>
      </c>
      <c r="R8" s="3">
        <v>0</v>
      </c>
      <c r="S8" s="3">
        <v>0</v>
      </c>
      <c r="T8" s="3">
        <f>SUM(P8:S8)</f>
        <v>0</v>
      </c>
    </row>
    <row r="9" spans="1:20" x14ac:dyDescent="0.25">
      <c r="A9" s="1" t="s">
        <v>4</v>
      </c>
      <c r="B9" s="4">
        <f>SUM(B5:B8)</f>
        <v>479103</v>
      </c>
      <c r="C9" s="4">
        <f t="shared" ref="C9:F9" si="0">SUM(C5:C8)</f>
        <v>482760</v>
      </c>
      <c r="D9" s="4">
        <f t="shared" si="0"/>
        <v>503566</v>
      </c>
      <c r="E9" s="4">
        <f t="shared" si="0"/>
        <v>494570</v>
      </c>
      <c r="F9" s="4">
        <f t="shared" si="0"/>
        <v>1959999</v>
      </c>
      <c r="H9" s="1" t="s">
        <v>4</v>
      </c>
      <c r="I9" s="4">
        <f>SUM(I5:I8)</f>
        <v>430114</v>
      </c>
      <c r="J9" s="4">
        <f t="shared" ref="J9" si="1">SUM(J5:J8)</f>
        <v>433398</v>
      </c>
      <c r="K9" s="4">
        <f t="shared" ref="K9" si="2">SUM(K5:K8)</f>
        <v>452077</v>
      </c>
      <c r="L9" s="4">
        <f t="shared" ref="L9:M9" si="3">SUM(L5:L8)</f>
        <v>444000</v>
      </c>
      <c r="M9" s="4">
        <f t="shared" si="3"/>
        <v>1759589</v>
      </c>
      <c r="O9" s="1" t="s">
        <v>4</v>
      </c>
      <c r="P9" s="4">
        <f>SUM(P5:P8)</f>
        <v>357094</v>
      </c>
      <c r="Q9" s="4">
        <f t="shared" ref="Q9" si="4">SUM(Q5:Q8)</f>
        <v>359823</v>
      </c>
      <c r="R9" s="4">
        <f t="shared" ref="R9" si="5">SUM(R5:R8)</f>
        <v>375330</v>
      </c>
      <c r="S9" s="4">
        <f t="shared" ref="S9:T9" si="6">SUM(S5:S8)</f>
        <v>368624</v>
      </c>
      <c r="T9" s="4">
        <f t="shared" si="6"/>
        <v>1460871</v>
      </c>
    </row>
    <row r="10" spans="1:20" x14ac:dyDescent="0.25">
      <c r="B10" s="3"/>
      <c r="C10" s="3"/>
      <c r="D10" s="3"/>
      <c r="E10" s="3"/>
      <c r="F10" s="3"/>
      <c r="I10" s="3"/>
      <c r="J10" s="3"/>
      <c r="K10" s="3"/>
      <c r="L10" s="3"/>
      <c r="P10" s="3"/>
      <c r="Q10" s="3"/>
      <c r="R10" s="3"/>
      <c r="S10" s="3"/>
    </row>
    <row r="11" spans="1:20" x14ac:dyDescent="0.25">
      <c r="B11" s="3"/>
      <c r="C11" s="3"/>
      <c r="D11" s="3"/>
      <c r="E11" s="3"/>
      <c r="F11" s="3"/>
      <c r="I11" s="3"/>
      <c r="J11" s="3"/>
      <c r="K11" s="3"/>
      <c r="L11" s="3"/>
      <c r="P11" s="3"/>
      <c r="Q11" s="3"/>
      <c r="R11" s="3"/>
      <c r="S11" s="3"/>
    </row>
    <row r="12" spans="1:20" ht="15.75" x14ac:dyDescent="0.25">
      <c r="H12" s="6" t="s">
        <v>9</v>
      </c>
      <c r="I12" s="6"/>
      <c r="J12" s="6"/>
      <c r="K12" s="6"/>
      <c r="L12" s="6"/>
    </row>
    <row r="13" spans="1:20" x14ac:dyDescent="0.25">
      <c r="H13" s="2" t="s">
        <v>0</v>
      </c>
      <c r="I13" s="3">
        <f t="shared" ref="I13:L14" si="7">P5-I5</f>
        <v>-30009</v>
      </c>
      <c r="J13" s="3">
        <f t="shared" si="7"/>
        <v>-30236</v>
      </c>
      <c r="K13" s="3">
        <f t="shared" si="7"/>
        <v>-31539</v>
      </c>
      <c r="L13" s="3">
        <f t="shared" si="7"/>
        <v>-30976</v>
      </c>
      <c r="M13" s="4">
        <f>SUM(I13:L13)</f>
        <v>-122760</v>
      </c>
      <c r="N13" s="3"/>
    </row>
    <row r="14" spans="1:20" x14ac:dyDescent="0.25">
      <c r="H14" s="2" t="s">
        <v>1</v>
      </c>
      <c r="I14" s="3">
        <f t="shared" si="7"/>
        <v>-43011</v>
      </c>
      <c r="J14" s="3">
        <f t="shared" si="7"/>
        <v>-43339</v>
      </c>
      <c r="K14" s="3">
        <f t="shared" si="7"/>
        <v>-45208</v>
      </c>
      <c r="L14" s="3">
        <f t="shared" si="7"/>
        <v>-44400</v>
      </c>
      <c r="M14" s="4">
        <f>SUM(I14:L14)</f>
        <v>-175958</v>
      </c>
      <c r="N14" s="3"/>
    </row>
    <row r="15" spans="1:20" x14ac:dyDescent="0.25">
      <c r="H15" s="2" t="s">
        <v>2</v>
      </c>
      <c r="I15" s="3">
        <v>0</v>
      </c>
      <c r="J15" s="3">
        <v>0</v>
      </c>
      <c r="K15" s="3">
        <v>0</v>
      </c>
      <c r="L15" s="3">
        <v>0</v>
      </c>
      <c r="M15" s="1"/>
    </row>
    <row r="16" spans="1:20" x14ac:dyDescent="0.25">
      <c r="H16" s="2" t="s">
        <v>3</v>
      </c>
      <c r="I16" s="3">
        <v>0</v>
      </c>
      <c r="J16" s="3">
        <v>0</v>
      </c>
      <c r="K16" s="3">
        <v>0</v>
      </c>
      <c r="L16" s="3">
        <v>0</v>
      </c>
      <c r="M16" s="1"/>
    </row>
    <row r="17" spans="1:14" x14ac:dyDescent="0.25">
      <c r="H17" s="1" t="s">
        <v>4</v>
      </c>
      <c r="I17" s="4">
        <f>SUM(I13:I16)</f>
        <v>-73020</v>
      </c>
      <c r="J17" s="4">
        <f t="shared" ref="J17:L17" si="8">SUM(J13:J16)</f>
        <v>-73575</v>
      </c>
      <c r="K17" s="4">
        <f t="shared" si="8"/>
        <v>-76747</v>
      </c>
      <c r="L17" s="4">
        <f t="shared" si="8"/>
        <v>-75376</v>
      </c>
      <c r="M17" s="4">
        <f>SUM(I17:L17)</f>
        <v>-298718</v>
      </c>
      <c r="N17" s="3"/>
    </row>
    <row r="19" spans="1:14" x14ac:dyDescent="0.25">
      <c r="A19" t="s">
        <v>8</v>
      </c>
    </row>
  </sheetData>
  <mergeCells count="4">
    <mergeCell ref="H4:L4"/>
    <mergeCell ref="O4:S4"/>
    <mergeCell ref="A4:E4"/>
    <mergeCell ref="H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Kersting, Michael</dc:creator>
  <cp:lastModifiedBy>Dixon, Kimberely</cp:lastModifiedBy>
  <dcterms:created xsi:type="dcterms:W3CDTF">2025-02-10T19:14:21Z</dcterms:created>
  <dcterms:modified xsi:type="dcterms:W3CDTF">2025-03-04T01:09:02Z</dcterms:modified>
</cp:coreProperties>
</file>